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9516" windowHeight="5136" activeTab="1"/>
  </bookViews>
  <sheets>
    <sheet name="esquema" sheetId="10" r:id="rId1"/>
    <sheet name="cuadro mando trafico" sheetId="9" r:id="rId2"/>
  </sheets>
  <calcPr calcId="125725"/>
</workbook>
</file>

<file path=xl/calcChain.xml><?xml version="1.0" encoding="utf-8"?>
<calcChain xmlns="http://schemas.openxmlformats.org/spreadsheetml/2006/main">
  <c r="E24" i="9"/>
  <c r="D4"/>
  <c r="D5"/>
  <c r="D6"/>
  <c r="D7"/>
  <c r="D8"/>
  <c r="C41"/>
  <c r="E38"/>
  <c r="E30"/>
  <c r="F30"/>
  <c r="E29"/>
  <c r="F29"/>
  <c r="F28"/>
  <c r="E28"/>
  <c r="F24"/>
  <c r="C30" i="10"/>
  <c r="C29"/>
  <c r="C28"/>
  <c r="C26"/>
  <c r="C25"/>
  <c r="C24"/>
  <c r="F25" i="9"/>
  <c r="E34" l="1"/>
  <c r="E33"/>
  <c r="B13"/>
  <c r="C30"/>
  <c r="C29"/>
  <c r="C28"/>
  <c r="F26"/>
  <c r="E26"/>
  <c r="E25"/>
  <c r="C26"/>
  <c r="C25"/>
  <c r="C24"/>
  <c r="G7"/>
  <c r="G8"/>
  <c r="F8"/>
  <c r="H8" s="1"/>
  <c r="H7"/>
  <c r="G5"/>
  <c r="G6"/>
  <c r="F6"/>
  <c r="H5"/>
  <c r="G4"/>
  <c r="F4"/>
  <c r="D3"/>
  <c r="H3" s="1"/>
  <c r="G3"/>
  <c r="E35" l="1"/>
  <c r="E20"/>
  <c r="F9"/>
  <c r="H4"/>
  <c r="I4" s="1"/>
  <c r="I8"/>
  <c r="H6"/>
  <c r="I6" s="1"/>
  <c r="D9"/>
  <c r="I9" l="1"/>
  <c r="H9"/>
  <c r="E21"/>
  <c r="E17" l="1"/>
  <c r="E19" s="1"/>
</calcChain>
</file>

<file path=xl/comments1.xml><?xml version="1.0" encoding="utf-8"?>
<comments xmlns="http://schemas.openxmlformats.org/spreadsheetml/2006/main">
  <authors>
    <author>Usuario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ciudad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" authorId="0">
      <text>
        <r>
          <rPr>
            <b/>
            <sz val="9"/>
            <color indexed="81"/>
            <rFont val="Tahoma"/>
            <family val="2"/>
          </rPr>
          <t xml:space="preserve">tarifa 5, 150 kilos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" authorId="0">
      <text>
        <r>
          <rPr>
            <b/>
            <sz val="9"/>
            <color indexed="81"/>
            <rFont val="Tahoma"/>
            <family val="2"/>
          </rPr>
          <t>pueblo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9"/>
            <color indexed="81"/>
            <rFont val="Tahoma"/>
            <family val="2"/>
          </rPr>
          <t>tarifa reexpedición para 150 kg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>ciudad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tarifa 5, 250 kg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>pueblo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>ciudad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0">
      <text>
        <r>
          <rPr>
            <b/>
            <sz val="9"/>
            <color indexed="81"/>
            <rFont val="Tahoma"/>
            <family val="2"/>
          </rPr>
          <t>tarifa 5, 350 kg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pueblo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<sst xmlns="http://schemas.openxmlformats.org/spreadsheetml/2006/main" count="153" uniqueCount="38">
  <si>
    <t>coste total transporte</t>
  </si>
  <si>
    <t>envíos</t>
  </si>
  <si>
    <t>peso envío (kg)</t>
  </si>
  <si>
    <t>portes todos los envíos</t>
  </si>
  <si>
    <t>reexpedición 1 envío</t>
  </si>
  <si>
    <t>reexpedición todos los envíos</t>
  </si>
  <si>
    <t>Total 1 envío</t>
  </si>
  <si>
    <t>Total todos los envíos</t>
  </si>
  <si>
    <t>Totales</t>
  </si>
  <si>
    <t>ciudad</t>
  </si>
  <si>
    <t>pueblo</t>
  </si>
  <si>
    <t>costo kg s/ peso envío</t>
  </si>
  <si>
    <t>1. COSTOS</t>
  </si>
  <si>
    <t>provincia</t>
  </si>
  <si>
    <t xml:space="preserve">ratio costo tte. Kg s/ facturación </t>
  </si>
  <si>
    <t>2.- CALIDAD</t>
  </si>
  <si>
    <t>plazo medio entrega</t>
  </si>
  <si>
    <t>días</t>
  </si>
  <si>
    <t>global</t>
  </si>
  <si>
    <t>stock out</t>
  </si>
  <si>
    <t>cliente</t>
  </si>
  <si>
    <t>3.- FISICOS</t>
  </si>
  <si>
    <t>peso medio envío</t>
  </si>
  <si>
    <t>Peso (kg)</t>
  </si>
  <si>
    <t>Facturación (€)</t>
  </si>
  <si>
    <t xml:space="preserve">   </t>
  </si>
  <si>
    <t xml:space="preserve"> </t>
  </si>
  <si>
    <t>costo total tte / facturación total  (%)</t>
  </si>
  <si>
    <t>PVP 1 kg (€)</t>
  </si>
  <si>
    <t>CÁLCULOS INICIALES</t>
  </si>
  <si>
    <t>RATIOS, KPI'S</t>
  </si>
  <si>
    <t>Total grupo envíos por tramo de peso</t>
  </si>
  <si>
    <t>portes  1 envío</t>
  </si>
  <si>
    <t>peso medio envío (kg)</t>
  </si>
  <si>
    <t>stock out  %</t>
  </si>
  <si>
    <t>%</t>
  </si>
  <si>
    <t>envíos / destino</t>
  </si>
  <si>
    <t>todos destinos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</si>
</sst>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0"/>
      <name val="Arial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FF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/>
    <xf numFmtId="0" fontId="5" fillId="0" borderId="0" xfId="0" applyFont="1"/>
    <xf numFmtId="0" fontId="2" fillId="3" borderId="0" xfId="0" applyFont="1" applyFill="1"/>
    <xf numFmtId="0" fontId="2" fillId="3" borderId="0" xfId="0" applyFont="1" applyFill="1" applyAlignment="1">
      <alignment wrapText="1"/>
    </xf>
    <xf numFmtId="3" fontId="5" fillId="0" borderId="0" xfId="0" applyNumberFormat="1" applyFont="1"/>
    <xf numFmtId="3" fontId="2" fillId="0" borderId="0" xfId="0" applyNumberFormat="1" applyFont="1"/>
    <xf numFmtId="4" fontId="5" fillId="0" borderId="0" xfId="0" applyNumberFormat="1" applyFont="1"/>
    <xf numFmtId="0" fontId="2" fillId="0" borderId="0" xfId="0" applyFont="1"/>
    <xf numFmtId="4" fontId="5" fillId="0" borderId="0" xfId="1" applyNumberFormat="1" applyFont="1"/>
    <xf numFmtId="0" fontId="2" fillId="3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164" fontId="5" fillId="0" borderId="0" xfId="0" applyNumberFormat="1" applyFont="1"/>
    <xf numFmtId="0" fontId="5" fillId="3" borderId="0" xfId="0" applyFont="1" applyFill="1"/>
    <xf numFmtId="0" fontId="2" fillId="3" borderId="0" xfId="0" applyFont="1" applyFill="1" applyAlignment="1">
      <alignment horizontal="right" wrapText="1"/>
    </xf>
    <xf numFmtId="3" fontId="5" fillId="0" borderId="0" xfId="0" applyNumberFormat="1" applyFont="1" applyAlignment="1">
      <alignment horizontal="center"/>
    </xf>
    <xf numFmtId="3" fontId="2" fillId="3" borderId="0" xfId="0" applyNumberFormat="1" applyFont="1" applyFill="1"/>
    <xf numFmtId="10" fontId="5" fillId="0" borderId="0" xfId="1" applyNumberFormat="1" applyFont="1"/>
    <xf numFmtId="2" fontId="5" fillId="0" borderId="0" xfId="0" applyNumberFormat="1" applyFont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workbookViewId="0">
      <pane ySplit="1" topLeftCell="A2" activePane="bottomLeft" state="frozen"/>
      <selection pane="bottomLeft" activeCell="C12" sqref="C12"/>
    </sheetView>
  </sheetViews>
  <sheetFormatPr baseColWidth="10" defaultColWidth="11.44140625" defaultRowHeight="14.4"/>
  <cols>
    <col min="1" max="1" width="14.88671875" style="2" customWidth="1"/>
    <col min="2" max="2" width="23.33203125" style="2" customWidth="1"/>
    <col min="3" max="3" width="10.6640625" style="2" customWidth="1"/>
    <col min="4" max="4" width="13.44140625" style="2" customWidth="1"/>
    <col min="5" max="5" width="13.88671875" style="2" customWidth="1"/>
    <col min="6" max="6" width="17.44140625" style="2" customWidth="1"/>
    <col min="7" max="7" width="8.6640625" style="2" customWidth="1"/>
    <col min="8" max="8" width="12.5546875" style="2" customWidth="1"/>
    <col min="9" max="9" width="19.109375" style="2" customWidth="1"/>
    <col min="10" max="10" width="6" style="2" customWidth="1"/>
    <col min="11" max="11" width="8.44140625" style="2" customWidth="1"/>
    <col min="12" max="12" width="6.5546875" style="2" customWidth="1"/>
    <col min="13" max="15" width="5.6640625" style="2" customWidth="1"/>
    <col min="16" max="16" width="8.44140625" style="2" customWidth="1"/>
    <col min="17" max="21" width="4.88671875" style="2" customWidth="1"/>
    <col min="22" max="22" width="9.44140625" style="2" customWidth="1"/>
    <col min="23" max="16384" width="11.44140625" style="2"/>
  </cols>
  <sheetData>
    <row r="1" spans="1:9">
      <c r="A1" s="21" t="s">
        <v>29</v>
      </c>
      <c r="B1" s="22"/>
    </row>
    <row r="2" spans="1:9" ht="28.8">
      <c r="A2" s="3" t="s">
        <v>1</v>
      </c>
      <c r="B2" s="3" t="s">
        <v>2</v>
      </c>
      <c r="C2" s="4" t="s">
        <v>32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31</v>
      </c>
    </row>
    <row r="3" spans="1:9">
      <c r="A3" s="5" t="s">
        <v>26</v>
      </c>
      <c r="B3" s="5" t="s">
        <v>26</v>
      </c>
      <c r="C3" s="5" t="s">
        <v>26</v>
      </c>
      <c r="D3" s="5" t="s">
        <v>26</v>
      </c>
      <c r="E3" s="5" t="s">
        <v>26</v>
      </c>
      <c r="F3" s="5" t="s">
        <v>26</v>
      </c>
      <c r="G3" s="5" t="s">
        <v>26</v>
      </c>
      <c r="H3" s="5" t="s">
        <v>26</v>
      </c>
      <c r="I3" s="5" t="s">
        <v>26</v>
      </c>
    </row>
    <row r="4" spans="1:9">
      <c r="A4" s="5" t="s">
        <v>26</v>
      </c>
      <c r="B4" s="5" t="s">
        <v>26</v>
      </c>
      <c r="C4" s="5" t="s">
        <v>26</v>
      </c>
      <c r="D4" s="5" t="s">
        <v>26</v>
      </c>
      <c r="E4" s="5" t="s">
        <v>26</v>
      </c>
      <c r="F4" s="5" t="s">
        <v>26</v>
      </c>
      <c r="G4" s="5" t="s">
        <v>26</v>
      </c>
      <c r="H4" s="5" t="s">
        <v>26</v>
      </c>
      <c r="I4" s="5" t="s">
        <v>26</v>
      </c>
    </row>
    <row r="5" spans="1:9">
      <c r="A5" s="5" t="s">
        <v>26</v>
      </c>
      <c r="B5" s="5" t="s">
        <v>26</v>
      </c>
      <c r="C5" s="5" t="s">
        <v>26</v>
      </c>
      <c r="D5" s="5" t="s">
        <v>26</v>
      </c>
      <c r="E5" s="5" t="s">
        <v>26</v>
      </c>
      <c r="F5" s="5" t="s">
        <v>26</v>
      </c>
      <c r="G5" s="5" t="s">
        <v>26</v>
      </c>
      <c r="H5" s="5" t="s">
        <v>26</v>
      </c>
      <c r="I5" s="5" t="s">
        <v>26</v>
      </c>
    </row>
    <row r="6" spans="1:9">
      <c r="A6" s="5" t="s">
        <v>26</v>
      </c>
      <c r="B6" s="5" t="s">
        <v>26</v>
      </c>
      <c r="C6" s="5" t="s">
        <v>26</v>
      </c>
      <c r="D6" s="5" t="s">
        <v>26</v>
      </c>
      <c r="E6" s="5" t="s">
        <v>26</v>
      </c>
      <c r="F6" s="5" t="s">
        <v>26</v>
      </c>
      <c r="G6" s="5" t="s">
        <v>26</v>
      </c>
      <c r="H6" s="5" t="s">
        <v>26</v>
      </c>
      <c r="I6" s="5" t="s">
        <v>26</v>
      </c>
    </row>
    <row r="7" spans="1:9">
      <c r="A7" s="5" t="s">
        <v>26</v>
      </c>
      <c r="B7" s="5" t="s">
        <v>26</v>
      </c>
      <c r="C7" s="5" t="s">
        <v>26</v>
      </c>
      <c r="D7" s="5" t="s">
        <v>26</v>
      </c>
      <c r="E7" s="5" t="s">
        <v>26</v>
      </c>
      <c r="F7" s="5" t="s">
        <v>26</v>
      </c>
      <c r="G7" s="5" t="s">
        <v>26</v>
      </c>
      <c r="H7" s="5" t="s">
        <v>26</v>
      </c>
      <c r="I7" s="5" t="s">
        <v>26</v>
      </c>
    </row>
    <row r="8" spans="1:9">
      <c r="A8" s="5" t="s">
        <v>26</v>
      </c>
      <c r="B8" s="5" t="s">
        <v>26</v>
      </c>
      <c r="C8" s="5" t="s">
        <v>26</v>
      </c>
      <c r="D8" s="5" t="s">
        <v>26</v>
      </c>
      <c r="E8" s="5" t="s">
        <v>26</v>
      </c>
      <c r="F8" s="5" t="s">
        <v>26</v>
      </c>
      <c r="G8" s="5" t="s">
        <v>26</v>
      </c>
      <c r="H8" s="5" t="s">
        <v>26</v>
      </c>
      <c r="I8" s="5" t="s">
        <v>26</v>
      </c>
    </row>
    <row r="9" spans="1:9">
      <c r="A9" s="4" t="s">
        <v>8</v>
      </c>
      <c r="B9" s="6"/>
      <c r="C9" s="6"/>
      <c r="D9" s="6" t="s">
        <v>26</v>
      </c>
      <c r="E9" s="6"/>
      <c r="F9" s="6" t="s">
        <v>26</v>
      </c>
      <c r="G9" s="7"/>
      <c r="H9" s="6" t="s">
        <v>26</v>
      </c>
      <c r="I9" s="6" t="s">
        <v>26</v>
      </c>
    </row>
    <row r="10" spans="1:9">
      <c r="A10" s="6"/>
      <c r="B10" s="6"/>
      <c r="C10" s="6"/>
      <c r="D10" s="6"/>
      <c r="E10" s="6"/>
      <c r="F10" s="6"/>
      <c r="G10" s="6"/>
      <c r="H10" s="6"/>
      <c r="I10" s="6"/>
    </row>
    <row r="11" spans="1:9">
      <c r="A11" s="4" t="s">
        <v>24</v>
      </c>
      <c r="B11" s="6"/>
    </row>
    <row r="12" spans="1:9">
      <c r="A12" s="4" t="s">
        <v>23</v>
      </c>
      <c r="B12" s="6"/>
    </row>
    <row r="13" spans="1:9">
      <c r="A13" s="4" t="s">
        <v>28</v>
      </c>
      <c r="B13" s="6"/>
    </row>
    <row r="15" spans="1:9">
      <c r="A15" s="21" t="s">
        <v>30</v>
      </c>
      <c r="B15" s="22"/>
    </row>
    <row r="16" spans="1:9">
      <c r="A16" s="1" t="s">
        <v>12</v>
      </c>
      <c r="B16" s="1"/>
    </row>
    <row r="17" spans="1:7">
      <c r="A17" s="3" t="s">
        <v>0</v>
      </c>
      <c r="B17" s="3"/>
      <c r="E17" s="6" t="s">
        <v>26</v>
      </c>
    </row>
    <row r="18" spans="1:7">
      <c r="E18" s="5"/>
    </row>
    <row r="19" spans="1:7">
      <c r="A19" s="3" t="s">
        <v>27</v>
      </c>
      <c r="B19" s="3"/>
      <c r="E19" s="9" t="s">
        <v>26</v>
      </c>
      <c r="G19" s="2" t="s">
        <v>25</v>
      </c>
    </row>
    <row r="20" spans="1:7">
      <c r="C20" s="10" t="s">
        <v>9</v>
      </c>
      <c r="E20" s="9" t="s">
        <v>26</v>
      </c>
      <c r="G20" s="2" t="s">
        <v>26</v>
      </c>
    </row>
    <row r="21" spans="1:7">
      <c r="C21" s="10" t="s">
        <v>10</v>
      </c>
      <c r="E21" s="9" t="s">
        <v>26</v>
      </c>
    </row>
    <row r="22" spans="1:7">
      <c r="C22" s="11"/>
      <c r="E22" s="9"/>
    </row>
    <row r="23" spans="1:7">
      <c r="E23" s="10" t="s">
        <v>9</v>
      </c>
      <c r="F23" s="10" t="s">
        <v>13</v>
      </c>
    </row>
    <row r="24" spans="1:7">
      <c r="A24" s="3" t="s">
        <v>11</v>
      </c>
      <c r="B24" s="3"/>
      <c r="C24" s="6" t="str">
        <f>B3</f>
        <v xml:space="preserve"> </v>
      </c>
      <c r="E24" s="12" t="s">
        <v>26</v>
      </c>
      <c r="F24" s="12" t="s">
        <v>26</v>
      </c>
    </row>
    <row r="25" spans="1:7">
      <c r="C25" s="6" t="str">
        <f>B5</f>
        <v xml:space="preserve"> </v>
      </c>
      <c r="E25" s="12" t="s">
        <v>26</v>
      </c>
      <c r="F25" s="12" t="s">
        <v>26</v>
      </c>
    </row>
    <row r="26" spans="1:7">
      <c r="C26" s="6" t="str">
        <f>B7</f>
        <v xml:space="preserve"> </v>
      </c>
      <c r="E26" s="12" t="s">
        <v>26</v>
      </c>
      <c r="F26" s="12" t="s">
        <v>26</v>
      </c>
    </row>
    <row r="27" spans="1:7">
      <c r="E27" s="12" t="s">
        <v>26</v>
      </c>
      <c r="F27" s="12" t="s">
        <v>26</v>
      </c>
    </row>
    <row r="28" spans="1:7">
      <c r="A28" s="3" t="s">
        <v>14</v>
      </c>
      <c r="B28" s="3"/>
      <c r="C28" s="6" t="str">
        <f>B3</f>
        <v xml:space="preserve"> </v>
      </c>
      <c r="E28" s="12" t="s">
        <v>26</v>
      </c>
      <c r="F28" s="12" t="s">
        <v>26</v>
      </c>
    </row>
    <row r="29" spans="1:7">
      <c r="C29" s="6" t="str">
        <f>B5</f>
        <v xml:space="preserve"> </v>
      </c>
      <c r="E29" s="12" t="s">
        <v>26</v>
      </c>
      <c r="F29" s="12" t="s">
        <v>26</v>
      </c>
    </row>
    <row r="30" spans="1:7">
      <c r="C30" s="6" t="str">
        <f>B7</f>
        <v xml:space="preserve"> </v>
      </c>
      <c r="E30" s="12" t="s">
        <v>26</v>
      </c>
      <c r="F30" s="12" t="s">
        <v>26</v>
      </c>
    </row>
    <row r="32" spans="1:7">
      <c r="A32" s="1" t="s">
        <v>15</v>
      </c>
      <c r="B32" s="8"/>
      <c r="E32" s="10" t="s">
        <v>17</v>
      </c>
    </row>
    <row r="33" spans="1:3">
      <c r="A33" s="3" t="s">
        <v>16</v>
      </c>
      <c r="B33" s="3"/>
      <c r="C33" s="3" t="s">
        <v>9</v>
      </c>
    </row>
    <row r="34" spans="1:3">
      <c r="A34" s="8"/>
      <c r="B34" s="8"/>
      <c r="C34" s="3" t="s">
        <v>10</v>
      </c>
    </row>
    <row r="35" spans="1:3">
      <c r="A35" s="8"/>
      <c r="B35" s="8"/>
      <c r="C35" s="3" t="s">
        <v>18</v>
      </c>
    </row>
    <row r="37" spans="1:3">
      <c r="A37" s="3" t="s">
        <v>19</v>
      </c>
      <c r="B37" s="8"/>
      <c r="C37" s="3" t="s">
        <v>1</v>
      </c>
    </row>
    <row r="38" spans="1:3">
      <c r="A38" s="8"/>
      <c r="B38" s="8"/>
      <c r="C38" s="3" t="s">
        <v>20</v>
      </c>
    </row>
    <row r="40" spans="1:3">
      <c r="A40" s="1" t="s">
        <v>21</v>
      </c>
    </row>
    <row r="41" spans="1:3">
      <c r="A41" s="3" t="s">
        <v>22</v>
      </c>
      <c r="B41" s="13"/>
      <c r="C41" s="2" t="s">
        <v>26</v>
      </c>
    </row>
  </sheetData>
  <mergeCells count="2">
    <mergeCell ref="A1:B1"/>
    <mergeCell ref="A15:B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92"/>
  <sheetViews>
    <sheetView tabSelected="1" workbookViewId="0">
      <pane ySplit="1" topLeftCell="A35" activePane="bottomLeft" state="frozen"/>
      <selection pane="bottomLeft" activeCell="C41" sqref="C41"/>
    </sheetView>
  </sheetViews>
  <sheetFormatPr baseColWidth="10" defaultColWidth="11.44140625" defaultRowHeight="14.4"/>
  <cols>
    <col min="1" max="1" width="14.88671875" style="2" customWidth="1"/>
    <col min="2" max="2" width="23.33203125" style="2" customWidth="1"/>
    <col min="3" max="3" width="13.88671875" style="2" customWidth="1"/>
    <col min="4" max="4" width="13.44140625" style="2" customWidth="1"/>
    <col min="5" max="5" width="13.88671875" style="2" customWidth="1"/>
    <col min="6" max="6" width="17.44140625" style="2" customWidth="1"/>
    <col min="7" max="7" width="8.6640625" style="2" customWidth="1"/>
    <col min="8" max="8" width="12.5546875" style="2" customWidth="1"/>
    <col min="9" max="9" width="19.109375" style="2" customWidth="1"/>
    <col min="10" max="10" width="6" style="2" customWidth="1"/>
    <col min="11" max="11" width="8.44140625" style="2" customWidth="1"/>
    <col min="12" max="12" width="6.5546875" style="2" customWidth="1"/>
    <col min="13" max="15" width="5.6640625" style="2" customWidth="1"/>
    <col min="16" max="16" width="8.44140625" style="2" customWidth="1"/>
    <col min="17" max="21" width="4.88671875" style="2" customWidth="1"/>
    <col min="22" max="22" width="9.44140625" style="2" customWidth="1"/>
    <col min="23" max="16384" width="11.44140625" style="2"/>
  </cols>
  <sheetData>
    <row r="1" spans="1:9" ht="20.100000000000001" customHeight="1">
      <c r="A1" s="21" t="s">
        <v>29</v>
      </c>
      <c r="B1" s="22"/>
    </row>
    <row r="2" spans="1:9" ht="32.25" customHeight="1">
      <c r="A2" s="3" t="s">
        <v>36</v>
      </c>
      <c r="B2" s="19" t="s">
        <v>2</v>
      </c>
      <c r="C2" s="4" t="s">
        <v>32</v>
      </c>
      <c r="D2" s="4" t="s">
        <v>3</v>
      </c>
      <c r="E2" s="4" t="s">
        <v>4</v>
      </c>
      <c r="F2" s="14" t="s">
        <v>5</v>
      </c>
      <c r="G2" s="4" t="s">
        <v>6</v>
      </c>
      <c r="H2" s="4" t="s">
        <v>7</v>
      </c>
      <c r="I2" s="4" t="s">
        <v>31</v>
      </c>
    </row>
    <row r="3" spans="1:9" ht="20.100000000000001" customHeight="1">
      <c r="A3" s="5">
        <v>2000</v>
      </c>
      <c r="B3" s="15">
        <v>150</v>
      </c>
      <c r="C3" s="7">
        <v>51.53</v>
      </c>
      <c r="D3" s="5">
        <f t="shared" ref="D3:D8" si="0">A3*C3</f>
        <v>103060</v>
      </c>
      <c r="E3" s="5"/>
      <c r="F3" s="5"/>
      <c r="G3" s="7">
        <f>C3+E3</f>
        <v>51.53</v>
      </c>
      <c r="H3" s="5">
        <f>D3+F3</f>
        <v>103060</v>
      </c>
      <c r="I3" s="5"/>
    </row>
    <row r="4" spans="1:9" ht="20.100000000000001" customHeight="1">
      <c r="A4" s="5">
        <v>2000</v>
      </c>
      <c r="B4" s="15">
        <v>150</v>
      </c>
      <c r="C4" s="7">
        <v>51.53</v>
      </c>
      <c r="D4" s="5">
        <f t="shared" si="0"/>
        <v>103060</v>
      </c>
      <c r="E4" s="7">
        <v>13.13</v>
      </c>
      <c r="F4" s="5">
        <f>A4*E4</f>
        <v>26260</v>
      </c>
      <c r="G4" s="7">
        <f>C4+E4</f>
        <v>64.66</v>
      </c>
      <c r="H4" s="5">
        <f>D4+F4</f>
        <v>129320</v>
      </c>
      <c r="I4" s="5">
        <f>H3+H4</f>
        <v>232380</v>
      </c>
    </row>
    <row r="5" spans="1:9" ht="20.100000000000001" customHeight="1">
      <c r="A5" s="5">
        <v>1400</v>
      </c>
      <c r="B5" s="15">
        <v>250</v>
      </c>
      <c r="C5" s="7">
        <v>72.989999999999995</v>
      </c>
      <c r="D5" s="5">
        <f t="shared" si="0"/>
        <v>102186</v>
      </c>
      <c r="E5" s="7"/>
      <c r="F5" s="5"/>
      <c r="G5" s="7">
        <f t="shared" ref="G5:G6" si="1">C5+E5</f>
        <v>72.989999999999995</v>
      </c>
      <c r="H5" s="5">
        <f>D5+F5</f>
        <v>102186</v>
      </c>
      <c r="I5" s="5"/>
    </row>
    <row r="6" spans="1:9" ht="20.100000000000001" customHeight="1">
      <c r="A6" s="5">
        <v>1400</v>
      </c>
      <c r="B6" s="15">
        <v>250</v>
      </c>
      <c r="C6" s="7">
        <v>72.989999999999995</v>
      </c>
      <c r="D6" s="5">
        <f t="shared" si="0"/>
        <v>102186</v>
      </c>
      <c r="E6" s="7">
        <v>21.89</v>
      </c>
      <c r="F6" s="5">
        <f>A6*E6</f>
        <v>30646</v>
      </c>
      <c r="G6" s="7">
        <f t="shared" si="1"/>
        <v>94.88</v>
      </c>
      <c r="H6" s="5">
        <f>D6+F6</f>
        <v>132832</v>
      </c>
      <c r="I6" s="5">
        <f>H5+H6</f>
        <v>235018</v>
      </c>
    </row>
    <row r="7" spans="1:9" ht="20.100000000000001" customHeight="1">
      <c r="A7" s="5">
        <v>1000</v>
      </c>
      <c r="B7" s="15">
        <v>350</v>
      </c>
      <c r="C7" s="7">
        <v>92.75</v>
      </c>
      <c r="D7" s="5">
        <f t="shared" si="0"/>
        <v>92750</v>
      </c>
      <c r="E7" s="7"/>
      <c r="F7" s="5"/>
      <c r="G7" s="7">
        <f t="shared" ref="G7" si="2">C7+E7</f>
        <v>92.75</v>
      </c>
      <c r="H7" s="5">
        <f>D7+F7</f>
        <v>92750</v>
      </c>
      <c r="I7" s="5"/>
    </row>
    <row r="8" spans="1:9" ht="20.100000000000001" customHeight="1">
      <c r="A8" s="5">
        <v>1000</v>
      </c>
      <c r="B8" s="15">
        <v>350</v>
      </c>
      <c r="C8" s="7">
        <v>92.75</v>
      </c>
      <c r="D8" s="5">
        <f t="shared" si="0"/>
        <v>92750</v>
      </c>
      <c r="E8" s="7">
        <v>30.64</v>
      </c>
      <c r="F8" s="5">
        <f>A8*E8</f>
        <v>30640</v>
      </c>
      <c r="G8" s="7">
        <f t="shared" ref="G8" si="3">C8+E8</f>
        <v>123.39</v>
      </c>
      <c r="H8" s="5">
        <f>D8+F8</f>
        <v>123390</v>
      </c>
      <c r="I8" s="5">
        <f>H7+H8</f>
        <v>216140</v>
      </c>
    </row>
    <row r="9" spans="1:9" ht="20.100000000000001" customHeight="1">
      <c r="A9" s="16" t="s">
        <v>8</v>
      </c>
      <c r="B9" s="6"/>
      <c r="C9" s="6"/>
      <c r="D9" s="6">
        <f>SUM(D3:D8)</f>
        <v>595992</v>
      </c>
      <c r="E9" s="6"/>
      <c r="F9" s="6">
        <f>SUM(F3:F8)</f>
        <v>87546</v>
      </c>
      <c r="G9" s="7"/>
      <c r="H9" s="6">
        <f>SUM(H3:H8)</f>
        <v>683538</v>
      </c>
      <c r="I9" s="6">
        <f>SUM(I3:I8)</f>
        <v>683538</v>
      </c>
    </row>
    <row r="10" spans="1:9" ht="20.100000000000001" customHeight="1">
      <c r="A10" s="6"/>
      <c r="B10" s="6"/>
      <c r="C10" s="6"/>
      <c r="D10" s="6"/>
      <c r="E10" s="6"/>
      <c r="F10" s="6"/>
      <c r="G10" s="6"/>
      <c r="H10" s="6"/>
      <c r="I10" s="6"/>
    </row>
    <row r="11" spans="1:9" ht="20.100000000000001" customHeight="1">
      <c r="A11" s="3" t="s">
        <v>24</v>
      </c>
      <c r="B11" s="5">
        <v>10000000</v>
      </c>
    </row>
    <row r="12" spans="1:9" ht="20.100000000000001" customHeight="1">
      <c r="A12" s="3" t="s">
        <v>23</v>
      </c>
      <c r="B12" s="5">
        <v>2000000</v>
      </c>
    </row>
    <row r="13" spans="1:9" ht="20.100000000000001" customHeight="1">
      <c r="A13" s="3" t="s">
        <v>28</v>
      </c>
      <c r="B13" s="2">
        <f>B11/B12</f>
        <v>5</v>
      </c>
    </row>
    <row r="14" spans="1:9" ht="20.100000000000001" customHeight="1"/>
    <row r="15" spans="1:9" ht="20.100000000000001" customHeight="1">
      <c r="A15" s="23" t="s">
        <v>30</v>
      </c>
      <c r="B15" s="24"/>
    </row>
    <row r="16" spans="1:9" ht="20.100000000000001" customHeight="1">
      <c r="A16" s="1" t="s">
        <v>12</v>
      </c>
      <c r="B16" s="1"/>
    </row>
    <row r="17" spans="1:7" ht="20.100000000000001" customHeight="1">
      <c r="A17" s="3" t="s">
        <v>0</v>
      </c>
      <c r="B17" s="3"/>
      <c r="E17" s="6">
        <f>I9</f>
        <v>683538</v>
      </c>
    </row>
    <row r="18" spans="1:7" ht="20.100000000000001" customHeight="1">
      <c r="E18" s="5"/>
    </row>
    <row r="19" spans="1:7" ht="20.100000000000001" customHeight="1">
      <c r="A19" s="3" t="s">
        <v>27</v>
      </c>
      <c r="B19" s="3"/>
      <c r="C19" s="10" t="s">
        <v>37</v>
      </c>
      <c r="E19" s="9">
        <f>E17/B11*100</f>
        <v>6.8353800000000007</v>
      </c>
      <c r="G19" s="2" t="s">
        <v>25</v>
      </c>
    </row>
    <row r="20" spans="1:7" ht="20.100000000000001" customHeight="1">
      <c r="C20" s="10" t="s">
        <v>9</v>
      </c>
      <c r="E20" s="9">
        <f>(H3+H5+H7)/(B11/2)*100</f>
        <v>5.9599199999999994</v>
      </c>
      <c r="G20" s="2" t="s">
        <v>26</v>
      </c>
    </row>
    <row r="21" spans="1:7" ht="20.100000000000001" customHeight="1">
      <c r="C21" s="10" t="s">
        <v>10</v>
      </c>
      <c r="E21" s="9">
        <f>(H4+H6+H8)/(B11/2)*100</f>
        <v>7.7108399999999993</v>
      </c>
    </row>
    <row r="22" spans="1:7" ht="20.100000000000001" customHeight="1">
      <c r="C22" s="11"/>
      <c r="E22" s="9"/>
    </row>
    <row r="23" spans="1:7" ht="20.100000000000001" customHeight="1">
      <c r="E23" s="10" t="s">
        <v>9</v>
      </c>
      <c r="F23" s="10" t="s">
        <v>13</v>
      </c>
    </row>
    <row r="24" spans="1:7" ht="20.100000000000001" customHeight="1">
      <c r="A24" s="3" t="s">
        <v>11</v>
      </c>
      <c r="B24" s="3"/>
      <c r="C24" s="6">
        <f>B3</f>
        <v>150</v>
      </c>
      <c r="E24" s="12">
        <f>C3/B3</f>
        <v>0.34353333333333336</v>
      </c>
      <c r="F24" s="12">
        <f>(C4+E4)/B4</f>
        <v>0.43106666666666665</v>
      </c>
    </row>
    <row r="25" spans="1:7" ht="20.100000000000001" customHeight="1">
      <c r="C25" s="6">
        <f>B5</f>
        <v>250</v>
      </c>
      <c r="E25" s="12">
        <f>C5/B5</f>
        <v>0.29196</v>
      </c>
      <c r="F25" s="12">
        <f>(C6+E6)/B6</f>
        <v>0.37951999999999997</v>
      </c>
    </row>
    <row r="26" spans="1:7" ht="20.100000000000001" customHeight="1">
      <c r="C26" s="6">
        <f>B7</f>
        <v>350</v>
      </c>
      <c r="E26" s="12">
        <f>C7/B7</f>
        <v>0.26500000000000001</v>
      </c>
      <c r="F26" s="12">
        <f>(C8++E8)/B8</f>
        <v>0.35254285714285716</v>
      </c>
    </row>
    <row r="27" spans="1:7" ht="20.100000000000001" customHeight="1"/>
    <row r="28" spans="1:7" ht="20.100000000000001" customHeight="1">
      <c r="A28" s="3" t="s">
        <v>14</v>
      </c>
      <c r="B28" s="3"/>
      <c r="C28" s="6">
        <f>B3</f>
        <v>150</v>
      </c>
      <c r="E28" s="17">
        <f t="shared" ref="E28:F30" si="4">E24/$B$13</f>
        <v>6.8706666666666666E-2</v>
      </c>
      <c r="F28" s="17">
        <f t="shared" si="4"/>
        <v>8.6213333333333336E-2</v>
      </c>
    </row>
    <row r="29" spans="1:7" ht="20.100000000000001" customHeight="1">
      <c r="C29" s="6">
        <f>B5</f>
        <v>250</v>
      </c>
      <c r="E29" s="17">
        <f t="shared" si="4"/>
        <v>5.8391999999999999E-2</v>
      </c>
      <c r="F29" s="17">
        <f t="shared" si="4"/>
        <v>7.5903999999999999E-2</v>
      </c>
    </row>
    <row r="30" spans="1:7" ht="20.100000000000001" customHeight="1">
      <c r="C30" s="6">
        <f>B7</f>
        <v>350</v>
      </c>
      <c r="E30" s="17">
        <f t="shared" si="4"/>
        <v>5.3000000000000005E-2</v>
      </c>
      <c r="F30" s="17">
        <f t="shared" si="4"/>
        <v>7.0508571428571434E-2</v>
      </c>
    </row>
    <row r="31" spans="1:7" ht="20.100000000000001" customHeight="1"/>
    <row r="32" spans="1:7" ht="20.100000000000001" customHeight="1">
      <c r="A32" s="1" t="s">
        <v>15</v>
      </c>
      <c r="B32" s="8"/>
      <c r="E32" s="10" t="s">
        <v>17</v>
      </c>
    </row>
    <row r="33" spans="1:6" ht="20.100000000000001" customHeight="1">
      <c r="A33" s="3" t="s">
        <v>16</v>
      </c>
      <c r="B33" s="3"/>
      <c r="C33" s="20" t="s">
        <v>9</v>
      </c>
      <c r="E33" s="7">
        <f>(3000*1+1400*2)/4400</f>
        <v>1.3181818181818181</v>
      </c>
    </row>
    <row r="34" spans="1:6" ht="20.100000000000001" customHeight="1">
      <c r="A34" s="8"/>
      <c r="B34" s="8"/>
      <c r="C34" s="20" t="s">
        <v>10</v>
      </c>
      <c r="E34" s="7">
        <f>(500 * 1 + 2500 * 2 + 1400 * 3)/4400</f>
        <v>2.2045454545454546</v>
      </c>
    </row>
    <row r="35" spans="1:6" ht="20.100000000000001" customHeight="1">
      <c r="A35" s="8"/>
      <c r="B35" s="8"/>
      <c r="C35" s="20" t="s">
        <v>18</v>
      </c>
      <c r="E35" s="7">
        <f>AVERAGE(E33:E34)</f>
        <v>1.7613636363636362</v>
      </c>
    </row>
    <row r="36" spans="1:6" ht="20.100000000000001" customHeight="1"/>
    <row r="37" spans="1:6" ht="20.100000000000001" customHeight="1">
      <c r="E37" s="10" t="s">
        <v>35</v>
      </c>
    </row>
    <row r="38" spans="1:6" ht="20.100000000000001" customHeight="1">
      <c r="A38" s="3" t="s">
        <v>34</v>
      </c>
      <c r="B38" s="3"/>
      <c r="C38" s="3" t="s">
        <v>1</v>
      </c>
      <c r="E38" s="7">
        <f>(30 / SUM(A3:A8))*100</f>
        <v>0.34090909090909088</v>
      </c>
    </row>
    <row r="39" spans="1:6" ht="20.100000000000001" customHeight="1"/>
    <row r="40" spans="1:6" ht="20.100000000000001" customHeight="1">
      <c r="A40" s="1" t="s">
        <v>21</v>
      </c>
    </row>
    <row r="41" spans="1:6" ht="20.100000000000001" customHeight="1">
      <c r="A41" s="3" t="s">
        <v>33</v>
      </c>
      <c r="B41" s="3"/>
      <c r="C41" s="18">
        <f>((A3+A4)*B3+(A5+A6)*B5+(A7+A8)*B7) / SUM(A3:A8)</f>
        <v>227.27272727272728</v>
      </c>
    </row>
    <row r="42" spans="1:6" ht="20.100000000000001" customHeight="1">
      <c r="F42" s="2" t="s">
        <v>26</v>
      </c>
    </row>
    <row r="43" spans="1:6" ht="20.100000000000001" customHeight="1"/>
    <row r="44" spans="1:6" ht="20.100000000000001" customHeight="1"/>
    <row r="45" spans="1:6" ht="20.100000000000001" customHeight="1"/>
    <row r="46" spans="1:6" ht="20.100000000000001" customHeight="1"/>
    <row r="47" spans="1:6" ht="20.100000000000001" customHeight="1"/>
    <row r="48" spans="1: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</sheetData>
  <mergeCells count="2">
    <mergeCell ref="A1:B1"/>
    <mergeCell ref="A15:B15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esquema</vt:lpstr>
      <vt:lpstr>cuadro mando trafico</vt:lpstr>
    </vt:vector>
  </TitlesOfParts>
  <Company>Consulgesa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Consulgesa</dc:creator>
  <cp:lastModifiedBy>Usuario</cp:lastModifiedBy>
  <cp:lastPrinted>2006-04-10T03:56:35Z</cp:lastPrinted>
  <dcterms:created xsi:type="dcterms:W3CDTF">2000-01-04T19:57:15Z</dcterms:created>
  <dcterms:modified xsi:type="dcterms:W3CDTF">2020-12-08T13:53:53Z</dcterms:modified>
</cp:coreProperties>
</file>